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gdst231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7" i="1" l="1"/>
  <c r="B36" i="1"/>
  <c r="B35" i="1"/>
  <c r="B34" i="1"/>
  <c r="B33" i="1"/>
  <c r="B32" i="1"/>
  <c r="B31" i="1"/>
  <c r="B30" i="1"/>
  <c r="B29" i="1"/>
  <c r="A22" i="1"/>
  <c r="C37" i="1" l="1"/>
  <c r="C36" i="1"/>
  <c r="C35" i="1"/>
  <c r="C34" i="1"/>
  <c r="C33" i="1"/>
  <c r="C32" i="1"/>
  <c r="C31" i="1"/>
  <c r="C30" i="1"/>
  <c r="C29" i="1"/>
  <c r="C28" i="1"/>
  <c r="A37" i="1"/>
  <c r="A35" i="1"/>
  <c r="A36" i="1" s="1"/>
  <c r="A30" i="1"/>
  <c r="A31" i="1" s="1"/>
  <c r="A32" i="1" s="1"/>
  <c r="A33" i="1" s="1"/>
  <c r="A34" i="1" s="1"/>
  <c r="A29" i="1"/>
  <c r="N9" i="1"/>
  <c r="N7" i="1"/>
  <c r="L8" i="1"/>
  <c r="N6" i="1"/>
  <c r="N5" i="1"/>
  <c r="G7" i="1"/>
  <c r="I6" i="1"/>
  <c r="I5" i="1"/>
  <c r="G3" i="1"/>
  <c r="B5" i="1"/>
  <c r="A5" i="1"/>
  <c r="D4" i="1"/>
  <c r="D3" i="1"/>
  <c r="D6" i="1" l="1"/>
  <c r="I8" i="1"/>
  <c r="D17" i="1"/>
  <c r="D18" i="1" s="1"/>
  <c r="D20" i="1" s="1"/>
  <c r="E17" i="1"/>
  <c r="E18" i="1" s="1"/>
  <c r="E20" i="1" s="1"/>
  <c r="F17" i="1"/>
  <c r="F18" i="1" s="1"/>
  <c r="F20" i="1" s="1"/>
  <c r="G17" i="1"/>
  <c r="G18" i="1" s="1"/>
  <c r="G20" i="1" s="1"/>
  <c r="H17" i="1"/>
  <c r="H18" i="1" s="1"/>
  <c r="H20" i="1" s="1"/>
  <c r="I17" i="1"/>
  <c r="I18" i="1" s="1"/>
  <c r="I20" i="1" s="1"/>
  <c r="J17" i="1"/>
  <c r="J18" i="1" s="1"/>
  <c r="J20" i="1" s="1"/>
  <c r="K17" i="1"/>
  <c r="K18" i="1" s="1"/>
  <c r="K20" i="1" s="1"/>
  <c r="L17" i="1"/>
  <c r="L18" i="1" s="1"/>
  <c r="L20" i="1" s="1"/>
  <c r="C17" i="1"/>
  <c r="C18" i="1" s="1"/>
  <c r="C20" i="1" s="1"/>
  <c r="A23" i="1" l="1"/>
  <c r="A24" i="1"/>
  <c r="A25" i="1"/>
</calcChain>
</file>

<file path=xl/sharedStrings.xml><?xml version="1.0" encoding="utf-8"?>
<sst xmlns="http://schemas.openxmlformats.org/spreadsheetml/2006/main" count="35" uniqueCount="25">
  <si>
    <t>Year</t>
  </si>
  <si>
    <t>Sales</t>
  </si>
  <si>
    <t>WACC</t>
  </si>
  <si>
    <t>(- Operating Expenses)</t>
  </si>
  <si>
    <t>(- Depreciation)</t>
  </si>
  <si>
    <t>(=EBT)</t>
  </si>
  <si>
    <t>(-Taxes)</t>
  </si>
  <si>
    <t>(=Net Income)</t>
  </si>
  <si>
    <t>(+Depreciation)</t>
  </si>
  <si>
    <t>(=Cash Flow)</t>
  </si>
  <si>
    <t>Option 1</t>
  </si>
  <si>
    <t>amount of debt</t>
  </si>
  <si>
    <t>portions of debt</t>
  </si>
  <si>
    <t>cost of debt</t>
  </si>
  <si>
    <t>WACC=</t>
  </si>
  <si>
    <t>Option 2</t>
  </si>
  <si>
    <t>cost of capital</t>
  </si>
  <si>
    <t>cost of capital=</t>
  </si>
  <si>
    <t>D/(offer value-FL)</t>
  </si>
  <si>
    <t xml:space="preserve">portions </t>
  </si>
  <si>
    <t>Option 3</t>
  </si>
  <si>
    <t xml:space="preserve">Cost of capital </t>
  </si>
  <si>
    <t>(D/P-FL)+GR</t>
  </si>
  <si>
    <t>Depreciation%</t>
  </si>
  <si>
    <t>Depreciation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</si>
</sst>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164" formatCode="0.0%"/>
    <numFmt numFmtId="165" formatCode="0.0000%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10" fontId="0" fillId="0" borderId="1" xfId="0" applyNumberFormat="1" applyBorder="1"/>
    <xf numFmtId="8" fontId="0" fillId="0" borderId="1" xfId="0" applyNumberFormat="1" applyBorder="1"/>
    <xf numFmtId="10" fontId="0" fillId="2" borderId="1" xfId="0" applyNumberFormat="1" applyFill="1" applyBorder="1"/>
    <xf numFmtId="4" fontId="0" fillId="0" borderId="1" xfId="0" applyNumberFormat="1" applyBorder="1"/>
    <xf numFmtId="1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3" fontId="3" fillId="2" borderId="1" xfId="0" applyNumberFormat="1" applyFont="1" applyFill="1" applyBorder="1"/>
    <xf numFmtId="9" fontId="0" fillId="0" borderId="1" xfId="1" applyFont="1" applyBorder="1"/>
    <xf numFmtId="164" fontId="0" fillId="0" borderId="1" xfId="1" applyNumberFormat="1" applyFont="1" applyBorder="1"/>
    <xf numFmtId="10" fontId="0" fillId="0" borderId="1" xfId="1" applyNumberFormat="1" applyFont="1" applyBorder="1"/>
    <xf numFmtId="165" fontId="0" fillId="2" borderId="1" xfId="0" applyNumberFormat="1" applyFill="1" applyBorder="1"/>
    <xf numFmtId="0" fontId="0" fillId="2" borderId="2" xfId="0" applyFill="1" applyBorder="1"/>
    <xf numFmtId="2" fontId="0" fillId="0" borderId="1" xfId="0" applyNumberFormat="1" applyBorder="1"/>
    <xf numFmtId="0" fontId="0" fillId="2" borderId="0" xfId="0" applyFill="1"/>
    <xf numFmtId="0" fontId="0" fillId="2" borderId="3" xfId="0" applyFill="1" applyBorder="1"/>
    <xf numFmtId="0" fontId="0" fillId="0" borderId="0" xfId="0" applyBorder="1"/>
    <xf numFmtId="0" fontId="0" fillId="3" borderId="1" xfId="0" applyFill="1" applyBorder="1"/>
    <xf numFmtId="10" fontId="0" fillId="0" borderId="3" xfId="1" applyNumberFormat="1" applyFont="1" applyBorder="1"/>
    <xf numFmtId="9" fontId="0" fillId="0" borderId="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7" zoomScale="89" zoomScaleNormal="89" workbookViewId="0">
      <selection activeCell="E33" sqref="E33"/>
    </sheetView>
  </sheetViews>
  <sheetFormatPr defaultColWidth="11" defaultRowHeight="15.75" x14ac:dyDescent="0.25"/>
  <cols>
    <col min="1" max="1" width="19.5" bestFit="1" customWidth="1"/>
    <col min="2" max="2" width="17.375" customWidth="1"/>
    <col min="3" max="3" width="15.625" customWidth="1"/>
    <col min="4" max="4" width="14" customWidth="1"/>
    <col min="6" max="6" width="13" customWidth="1"/>
    <col min="7" max="7" width="15" customWidth="1"/>
    <col min="10" max="10" width="9.625" customWidth="1"/>
    <col min="12" max="12" width="14.375" customWidth="1"/>
  </cols>
  <sheetData>
    <row r="1" spans="1:15" x14ac:dyDescent="0.25">
      <c r="A1" s="13" t="s">
        <v>10</v>
      </c>
      <c r="B1" s="3"/>
      <c r="C1" s="3"/>
      <c r="D1" s="3"/>
      <c r="F1" s="13" t="s">
        <v>15</v>
      </c>
      <c r="G1" s="6"/>
      <c r="K1" t="s">
        <v>20</v>
      </c>
    </row>
    <row r="2" spans="1:15" x14ac:dyDescent="0.25">
      <c r="A2" s="6" t="s">
        <v>11</v>
      </c>
      <c r="B2" s="6" t="s">
        <v>12</v>
      </c>
      <c r="C2" s="6" t="s">
        <v>13</v>
      </c>
      <c r="D2" s="6" t="s">
        <v>2</v>
      </c>
      <c r="F2" s="6" t="s">
        <v>17</v>
      </c>
      <c r="G2" s="6" t="s">
        <v>18</v>
      </c>
      <c r="K2" s="19" t="s">
        <v>17</v>
      </c>
      <c r="L2" s="19" t="s">
        <v>18</v>
      </c>
      <c r="N2" s="21" t="s">
        <v>21</v>
      </c>
      <c r="O2" s="21" t="s">
        <v>22</v>
      </c>
    </row>
    <row r="3" spans="1:15" x14ac:dyDescent="0.25">
      <c r="A3" s="3">
        <v>35000000</v>
      </c>
      <c r="B3" s="3">
        <v>0.48</v>
      </c>
      <c r="C3" s="15">
        <v>0.06</v>
      </c>
      <c r="D3" s="16">
        <f>B3*C3</f>
        <v>2.8799999999999999E-2</v>
      </c>
      <c r="F3" s="24"/>
      <c r="G3" s="17">
        <f>11.49%</f>
        <v>0.1149</v>
      </c>
      <c r="L3" s="8">
        <v>7.3200000000000001E-2</v>
      </c>
      <c r="O3" s="8">
        <v>0.12609999999999999</v>
      </c>
    </row>
    <row r="4" spans="1:15" x14ac:dyDescent="0.25">
      <c r="A4" s="3">
        <v>37000000</v>
      </c>
      <c r="B4" s="3">
        <v>0.52</v>
      </c>
      <c r="C4" s="17">
        <v>3.7499999999999999E-2</v>
      </c>
      <c r="D4" s="17">
        <f>B4*C4</f>
        <v>1.95E-2</v>
      </c>
      <c r="F4" s="24"/>
      <c r="G4" s="6" t="s">
        <v>19</v>
      </c>
      <c r="H4" s="22" t="s">
        <v>16</v>
      </c>
      <c r="I4" s="6" t="s">
        <v>2</v>
      </c>
      <c r="L4" s="6" t="s">
        <v>19</v>
      </c>
      <c r="M4" s="22" t="s">
        <v>16</v>
      </c>
      <c r="N4" s="6" t="s">
        <v>2</v>
      </c>
    </row>
    <row r="5" spans="1:15" x14ac:dyDescent="0.25">
      <c r="A5" s="3">
        <f>SUM(A3+A4)</f>
        <v>72000000</v>
      </c>
      <c r="B5" s="3">
        <f>SUM(B3+B4)</f>
        <v>1</v>
      </c>
      <c r="C5" s="3"/>
      <c r="D5" s="3"/>
      <c r="F5" s="24"/>
      <c r="G5" s="20">
        <v>0.6</v>
      </c>
      <c r="H5" s="25">
        <v>4.2500000000000003E-2</v>
      </c>
      <c r="I5" s="17">
        <f>G5*H5</f>
        <v>2.5500000000000002E-2</v>
      </c>
      <c r="L5" s="20">
        <v>0.25</v>
      </c>
      <c r="M5" s="25">
        <v>7.3200000000000001E-2</v>
      </c>
      <c r="N5" s="17">
        <f>L5*M5</f>
        <v>1.83E-2</v>
      </c>
    </row>
    <row r="6" spans="1:15" x14ac:dyDescent="0.25">
      <c r="A6" s="3"/>
      <c r="B6" s="3"/>
      <c r="C6" s="13" t="s">
        <v>14</v>
      </c>
      <c r="D6" s="18">
        <f>SUM(D3+D4)</f>
        <v>4.8299999999999996E-2</v>
      </c>
      <c r="F6" s="23"/>
      <c r="G6" s="20">
        <v>0.4</v>
      </c>
      <c r="H6" s="17">
        <v>0.1149</v>
      </c>
      <c r="I6" s="17">
        <f>G6*H6</f>
        <v>4.5960000000000001E-2</v>
      </c>
      <c r="L6" s="20">
        <v>0.3</v>
      </c>
      <c r="M6" s="17">
        <v>0.06</v>
      </c>
      <c r="N6" s="17">
        <f>L6*M6</f>
        <v>1.7999999999999999E-2</v>
      </c>
    </row>
    <row r="7" spans="1:15" x14ac:dyDescent="0.25">
      <c r="F7" s="23"/>
      <c r="G7" s="3">
        <f>SUM(G5+G6)</f>
        <v>1</v>
      </c>
      <c r="H7" s="3"/>
      <c r="I7" s="3"/>
      <c r="L7" s="3">
        <v>0.45</v>
      </c>
      <c r="M7" s="8">
        <v>0.12609999999999999</v>
      </c>
      <c r="N7" s="17">
        <f>L7*M7</f>
        <v>5.6744999999999997E-2</v>
      </c>
    </row>
    <row r="8" spans="1:15" x14ac:dyDescent="0.25">
      <c r="F8" s="23"/>
      <c r="G8" s="3"/>
      <c r="H8" s="13" t="s">
        <v>14</v>
      </c>
      <c r="I8" s="10">
        <f>SUM(I5+I6)</f>
        <v>7.1459999999999996E-2</v>
      </c>
      <c r="L8" s="20">
        <f>SUM(L5+L6+L7)</f>
        <v>1</v>
      </c>
      <c r="M8" s="3"/>
      <c r="N8" s="3"/>
    </row>
    <row r="9" spans="1:15" x14ac:dyDescent="0.25">
      <c r="M9" s="13" t="s">
        <v>14</v>
      </c>
      <c r="N9" s="10">
        <f>SUM(N5+N6+N7)</f>
        <v>9.3044999999999989E-2</v>
      </c>
    </row>
    <row r="12" spans="1:15" x14ac:dyDescent="0.25">
      <c r="A12" s="13" t="s">
        <v>0</v>
      </c>
      <c r="B12" s="6"/>
      <c r="C12" s="6">
        <v>1</v>
      </c>
      <c r="D12" s="6">
        <v>2</v>
      </c>
      <c r="E12" s="6">
        <v>3</v>
      </c>
      <c r="F12" s="6">
        <v>4</v>
      </c>
      <c r="G12" s="6">
        <v>5</v>
      </c>
      <c r="H12" s="6">
        <v>6</v>
      </c>
      <c r="I12" s="6">
        <v>7</v>
      </c>
      <c r="J12" s="6">
        <v>8</v>
      </c>
      <c r="K12" s="6">
        <v>9</v>
      </c>
      <c r="L12" s="6">
        <v>10</v>
      </c>
    </row>
    <row r="13" spans="1:15" x14ac:dyDescent="0.25">
      <c r="A13" s="13" t="s">
        <v>1</v>
      </c>
      <c r="B13" s="3"/>
      <c r="C13" s="4">
        <v>15000000</v>
      </c>
      <c r="D13" s="4">
        <v>17250000</v>
      </c>
      <c r="E13" s="4">
        <v>18975000</v>
      </c>
      <c r="F13" s="4">
        <v>20872500</v>
      </c>
      <c r="G13" s="4">
        <v>22959750</v>
      </c>
      <c r="H13" s="4">
        <v>24107737</v>
      </c>
      <c r="I13" s="4">
        <v>25313123</v>
      </c>
      <c r="J13" s="4">
        <v>26578779</v>
      </c>
      <c r="K13" s="4">
        <v>27907719</v>
      </c>
      <c r="L13" s="4">
        <v>29303105</v>
      </c>
    </row>
    <row r="14" spans="1:15" x14ac:dyDescent="0.25">
      <c r="A14" s="13" t="s">
        <v>3</v>
      </c>
      <c r="B14" s="3"/>
      <c r="C14" s="4">
        <v>7500000</v>
      </c>
      <c r="D14" s="4">
        <v>8625000</v>
      </c>
      <c r="E14" s="4">
        <v>9487500</v>
      </c>
      <c r="F14" s="4">
        <v>10436250</v>
      </c>
      <c r="G14" s="4">
        <v>11479875</v>
      </c>
      <c r="H14" s="4">
        <v>12053869</v>
      </c>
      <c r="I14" s="4">
        <v>12656562</v>
      </c>
      <c r="J14" s="4">
        <v>13289390</v>
      </c>
      <c r="K14" s="4">
        <v>13953860</v>
      </c>
      <c r="L14" s="4">
        <v>14651553</v>
      </c>
    </row>
    <row r="15" spans="1:15" x14ac:dyDescent="0.25">
      <c r="A15" s="13" t="s">
        <v>4</v>
      </c>
      <c r="B15" s="3"/>
      <c r="C15" s="5">
        <v>10288800</v>
      </c>
      <c r="D15" s="4">
        <v>17632800</v>
      </c>
      <c r="E15" s="4">
        <v>12592800</v>
      </c>
      <c r="F15" s="4">
        <v>8992800</v>
      </c>
      <c r="G15" s="4">
        <v>6429600</v>
      </c>
      <c r="H15" s="4">
        <v>6422400</v>
      </c>
      <c r="I15" s="4">
        <v>6429600</v>
      </c>
      <c r="J15" s="4">
        <v>3211200</v>
      </c>
      <c r="K15" s="3">
        <v>0</v>
      </c>
      <c r="L15" s="3">
        <v>0</v>
      </c>
    </row>
    <row r="16" spans="1:15" x14ac:dyDescent="0.25">
      <c r="A16" s="13" t="s">
        <v>5</v>
      </c>
      <c r="B16" s="3"/>
      <c r="C16" s="4">
        <v>-2788800</v>
      </c>
      <c r="D16" s="4">
        <v>-9007800</v>
      </c>
      <c r="E16" s="4">
        <v>-3105300</v>
      </c>
      <c r="F16" s="4">
        <v>1443450</v>
      </c>
      <c r="G16" s="4">
        <v>5050275</v>
      </c>
      <c r="H16" s="4">
        <v>5631468</v>
      </c>
      <c r="I16" s="4">
        <v>6226961</v>
      </c>
      <c r="J16" s="4">
        <v>10078189</v>
      </c>
      <c r="K16" s="4">
        <v>13953859</v>
      </c>
      <c r="L16" s="4">
        <v>14651552</v>
      </c>
    </row>
    <row r="17" spans="1:12" x14ac:dyDescent="0.25">
      <c r="A17" s="13" t="s">
        <v>6</v>
      </c>
      <c r="B17" s="3"/>
      <c r="C17" s="4">
        <f>0.25*(C16)</f>
        <v>-697200</v>
      </c>
      <c r="D17" s="4">
        <f>0.25*(D16)</f>
        <v>-2251950</v>
      </c>
      <c r="E17" s="4">
        <f t="shared" ref="E17:L17" si="0">0.25*(E16)</f>
        <v>-776325</v>
      </c>
      <c r="F17" s="4">
        <f t="shared" si="0"/>
        <v>360862.5</v>
      </c>
      <c r="G17" s="4">
        <f t="shared" si="0"/>
        <v>1262568.75</v>
      </c>
      <c r="H17" s="4">
        <f t="shared" si="0"/>
        <v>1407867</v>
      </c>
      <c r="I17" s="4">
        <f t="shared" si="0"/>
        <v>1556740.25</v>
      </c>
      <c r="J17" s="4">
        <f t="shared" si="0"/>
        <v>2519547.25</v>
      </c>
      <c r="K17" s="4">
        <f t="shared" si="0"/>
        <v>3488464.75</v>
      </c>
      <c r="L17" s="4">
        <f t="shared" si="0"/>
        <v>3662888</v>
      </c>
    </row>
    <row r="18" spans="1:12" x14ac:dyDescent="0.25">
      <c r="A18" s="13" t="s">
        <v>7</v>
      </c>
      <c r="B18" s="3"/>
      <c r="C18" s="4">
        <f>C16-C17</f>
        <v>-2091600</v>
      </c>
      <c r="D18" s="4">
        <f t="shared" ref="D18:L18" si="1">D16-D17</f>
        <v>-6755850</v>
      </c>
      <c r="E18" s="4">
        <f t="shared" si="1"/>
        <v>-2328975</v>
      </c>
      <c r="F18" s="4">
        <f t="shared" si="1"/>
        <v>1082587.5</v>
      </c>
      <c r="G18" s="4">
        <f t="shared" si="1"/>
        <v>3787706.25</v>
      </c>
      <c r="H18" s="4">
        <f t="shared" si="1"/>
        <v>4223601</v>
      </c>
      <c r="I18" s="4">
        <f t="shared" si="1"/>
        <v>4670220.75</v>
      </c>
      <c r="J18" s="4">
        <f t="shared" si="1"/>
        <v>7558641.75</v>
      </c>
      <c r="K18" s="4">
        <f t="shared" si="1"/>
        <v>10465394.25</v>
      </c>
      <c r="L18" s="4">
        <f t="shared" si="1"/>
        <v>10988664</v>
      </c>
    </row>
    <row r="19" spans="1:12" x14ac:dyDescent="0.25">
      <c r="A19" s="13" t="s">
        <v>8</v>
      </c>
      <c r="B19" s="3"/>
      <c r="C19" s="5">
        <v>10288800</v>
      </c>
      <c r="D19" s="4">
        <v>17632800</v>
      </c>
      <c r="E19" s="4">
        <v>12592800</v>
      </c>
      <c r="F19" s="4">
        <v>8992800</v>
      </c>
      <c r="G19" s="4">
        <v>6429600</v>
      </c>
      <c r="H19" s="4">
        <v>6422400</v>
      </c>
      <c r="I19" s="4">
        <v>6429600</v>
      </c>
      <c r="J19" s="4">
        <v>3211200</v>
      </c>
      <c r="K19" s="3">
        <v>0</v>
      </c>
      <c r="L19" s="3">
        <v>0</v>
      </c>
    </row>
    <row r="20" spans="1:12" x14ac:dyDescent="0.25">
      <c r="A20" s="14" t="s">
        <v>9</v>
      </c>
      <c r="B20" s="4">
        <v>-72000000</v>
      </c>
      <c r="C20" s="4">
        <f>C18+C19</f>
        <v>8197200</v>
      </c>
      <c r="D20" s="4">
        <f t="shared" ref="D20:L20" si="2">D18+D19</f>
        <v>10876950</v>
      </c>
      <c r="E20" s="4">
        <f t="shared" si="2"/>
        <v>10263825</v>
      </c>
      <c r="F20" s="4">
        <f t="shared" si="2"/>
        <v>10075387.5</v>
      </c>
      <c r="G20" s="4">
        <f t="shared" si="2"/>
        <v>10217306.25</v>
      </c>
      <c r="H20" s="4">
        <f t="shared" si="2"/>
        <v>10646001</v>
      </c>
      <c r="I20" s="4">
        <f t="shared" si="2"/>
        <v>11099820.75</v>
      </c>
      <c r="J20" s="4">
        <f t="shared" si="2"/>
        <v>10769841.75</v>
      </c>
      <c r="K20" s="4">
        <f t="shared" si="2"/>
        <v>10465394.25</v>
      </c>
      <c r="L20" s="4">
        <f t="shared" si="2"/>
        <v>10988664</v>
      </c>
    </row>
    <row r="22" spans="1:12" x14ac:dyDescent="0.25">
      <c r="A22" s="8">
        <f>IRR(A20:L20)</f>
        <v>7.0186297133871589E-2</v>
      </c>
      <c r="B22" s="12" t="s">
        <v>2</v>
      </c>
    </row>
    <row r="23" spans="1:12" x14ac:dyDescent="0.25">
      <c r="A23" s="9">
        <f>NPV(B23,C20:L20)+B20</f>
        <v>8126608.9567158818</v>
      </c>
      <c r="B23" s="10">
        <v>4.8300000000000003E-2</v>
      </c>
      <c r="C23" s="1"/>
    </row>
    <row r="24" spans="1:12" x14ac:dyDescent="0.25">
      <c r="A24" s="11">
        <f>NPV(B24,C20:L20)+B20</f>
        <v>-448073.29663264751</v>
      </c>
      <c r="B24" s="10">
        <v>7.1499999999999994E-2</v>
      </c>
    </row>
    <row r="25" spans="1:12" x14ac:dyDescent="0.25">
      <c r="A25" s="11">
        <f>NPV(0.093,C20:L20)+B20</f>
        <v>-7221044.8836097196</v>
      </c>
      <c r="B25" s="10">
        <v>9.2999999999999999E-2</v>
      </c>
      <c r="C25" s="2"/>
    </row>
    <row r="26" spans="1:12" x14ac:dyDescent="0.25">
      <c r="C26" s="1"/>
    </row>
    <row r="27" spans="1:12" x14ac:dyDescent="0.25">
      <c r="A27" s="6" t="s">
        <v>0</v>
      </c>
      <c r="B27" s="6" t="s">
        <v>23</v>
      </c>
      <c r="C27" s="7" t="s">
        <v>24</v>
      </c>
      <c r="D27" s="6">
        <v>72000000</v>
      </c>
    </row>
    <row r="28" spans="1:12" x14ac:dyDescent="0.25">
      <c r="A28" s="6">
        <v>1</v>
      </c>
      <c r="B28" s="8">
        <v>0.1429</v>
      </c>
      <c r="C28" s="4">
        <f>B28*72000000</f>
        <v>10288800</v>
      </c>
    </row>
    <row r="29" spans="1:12" x14ac:dyDescent="0.25">
      <c r="A29" s="6">
        <f>1+A28</f>
        <v>2</v>
      </c>
      <c r="B29" s="17">
        <f>D15/$D$27</f>
        <v>0.24490000000000001</v>
      </c>
      <c r="C29" s="4">
        <f>D15</f>
        <v>17632800</v>
      </c>
    </row>
    <row r="30" spans="1:12" x14ac:dyDescent="0.25">
      <c r="A30" s="6">
        <f t="shared" ref="A30:A37" si="3">1+A29</f>
        <v>3</v>
      </c>
      <c r="B30" s="17">
        <f>E15/D27</f>
        <v>0.1749</v>
      </c>
      <c r="C30" s="4">
        <f>E15</f>
        <v>12592800</v>
      </c>
    </row>
    <row r="31" spans="1:12" x14ac:dyDescent="0.25">
      <c r="A31" s="6">
        <f t="shared" si="3"/>
        <v>4</v>
      </c>
      <c r="B31" s="17">
        <f>F15/D27</f>
        <v>0.1249</v>
      </c>
      <c r="C31" s="4">
        <f>F15</f>
        <v>8992800</v>
      </c>
    </row>
    <row r="32" spans="1:12" x14ac:dyDescent="0.25">
      <c r="A32" s="6">
        <f t="shared" si="3"/>
        <v>5</v>
      </c>
      <c r="B32" s="17">
        <f>G15/D27</f>
        <v>8.9300000000000004E-2</v>
      </c>
      <c r="C32" s="4">
        <f>G15</f>
        <v>6429600</v>
      </c>
    </row>
    <row r="33" spans="1:3" x14ac:dyDescent="0.25">
      <c r="A33" s="6">
        <f t="shared" si="3"/>
        <v>6</v>
      </c>
      <c r="B33" s="17">
        <f>H15/D27</f>
        <v>8.9200000000000002E-2</v>
      </c>
      <c r="C33" s="4">
        <f>H15</f>
        <v>6422400</v>
      </c>
    </row>
    <row r="34" spans="1:3" x14ac:dyDescent="0.25">
      <c r="A34" s="6">
        <f t="shared" si="3"/>
        <v>7</v>
      </c>
      <c r="B34" s="17">
        <f>I15/D27</f>
        <v>8.9300000000000004E-2</v>
      </c>
      <c r="C34" s="4">
        <f>I15</f>
        <v>6429600</v>
      </c>
    </row>
    <row r="35" spans="1:3" x14ac:dyDescent="0.25">
      <c r="A35" s="6">
        <f t="shared" si="3"/>
        <v>8</v>
      </c>
      <c r="B35" s="17">
        <f>J15/D27</f>
        <v>4.4600000000000001E-2</v>
      </c>
      <c r="C35" s="26">
        <f>J15</f>
        <v>3211200</v>
      </c>
    </row>
    <row r="36" spans="1:3" x14ac:dyDescent="0.25">
      <c r="A36" s="6">
        <f t="shared" si="3"/>
        <v>9</v>
      </c>
      <c r="B36" s="17">
        <f>K15/D27</f>
        <v>0</v>
      </c>
      <c r="C36" s="3">
        <f>K15</f>
        <v>0</v>
      </c>
    </row>
    <row r="37" spans="1:3" x14ac:dyDescent="0.25">
      <c r="A37" s="6">
        <f t="shared" si="3"/>
        <v>10</v>
      </c>
      <c r="B37" s="17">
        <f>L15/D27</f>
        <v>0</v>
      </c>
      <c r="C37" s="3">
        <f>L15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Shayla Salamacha</dc:creator>
  <cp:lastModifiedBy>Ehab Daoud</cp:lastModifiedBy>
  <dcterms:created xsi:type="dcterms:W3CDTF">2019-03-21T18:37:10Z</dcterms:created>
  <dcterms:modified xsi:type="dcterms:W3CDTF">2019-03-24T23:01:39Z</dcterms:modified>
</cp:coreProperties>
</file>